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ning\Workgroup - DOH DMAC Project\CSC Operation Documents\CSC Guidance Distribution Project\Guidebook Contents\Appendices\"/>
    </mc:Choice>
  </mc:AlternateContent>
  <xr:revisionPtr revIDLastSave="0" documentId="8_{4F200A91-ADF9-4A85-BD32-F9756008AC1D}" xr6:coauthVersionLast="47" xr6:coauthVersionMax="47" xr10:uidLastSave="{00000000-0000-0000-0000-000000000000}"/>
  <bookViews>
    <workbookView xWindow="-120" yWindow="-120" windowWidth="29040" windowHeight="15840" xr2:uid="{9985ED82-397D-DA4A-BF80-CF8AF56C48BD}"/>
  </bookViews>
  <sheets>
    <sheet name="Triage Randomization Rank 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B40" i="1" l="1"/>
  <c r="B24" i="1"/>
  <c r="B12" i="1"/>
  <c r="B44" i="1"/>
  <c r="B32" i="1"/>
  <c r="B20" i="1"/>
  <c r="B8" i="1"/>
  <c r="B4" i="1"/>
  <c r="B48" i="1"/>
  <c r="B36" i="1"/>
  <c r="B28" i="1"/>
  <c r="B16" i="1"/>
  <c r="B51" i="1"/>
  <c r="B47" i="1"/>
  <c r="B43" i="1"/>
  <c r="B39" i="1"/>
  <c r="B35" i="1"/>
  <c r="B31" i="1"/>
  <c r="B27" i="1"/>
  <c r="B23" i="1"/>
  <c r="B19" i="1"/>
  <c r="B15" i="1"/>
  <c r="B11" i="1"/>
  <c r="B7" i="1"/>
  <c r="B3" i="1"/>
  <c r="B50" i="1"/>
  <c r="B46" i="1"/>
  <c r="B42" i="1"/>
  <c r="B38" i="1"/>
  <c r="B34" i="1"/>
  <c r="B30" i="1"/>
  <c r="B26" i="1"/>
  <c r="B22" i="1"/>
  <c r="B18" i="1"/>
  <c r="B14" i="1"/>
  <c r="B10" i="1"/>
  <c r="B6" i="1"/>
  <c r="B9" i="1"/>
  <c r="B45" i="1"/>
  <c r="B37" i="1"/>
  <c r="B29" i="1"/>
  <c r="B21" i="1"/>
  <c r="B13" i="1"/>
  <c r="B2" i="1"/>
  <c r="B49" i="1"/>
  <c r="B41" i="1"/>
  <c r="B33" i="1"/>
  <c r="B25" i="1"/>
  <c r="B17" i="1"/>
  <c r="B5" i="1"/>
  <c r="F51" i="1" l="1"/>
  <c r="F50" i="1"/>
  <c r="F49" i="1"/>
  <c r="F47" i="1"/>
  <c r="F48" i="1"/>
  <c r="F45" i="1"/>
  <c r="F46" i="1"/>
  <c r="F43" i="1"/>
  <c r="F44" i="1"/>
  <c r="F42" i="1"/>
  <c r="F41" i="1"/>
  <c r="F39" i="1"/>
  <c r="F40" i="1"/>
  <c r="F38" i="1"/>
  <c r="F37" i="1"/>
  <c r="F35" i="1"/>
  <c r="F36" i="1"/>
  <c r="F33" i="1"/>
  <c r="F34" i="1"/>
  <c r="F32" i="1"/>
  <c r="F30" i="1"/>
  <c r="F31" i="1"/>
  <c r="F29" i="1"/>
  <c r="F27" i="1"/>
  <c r="F28" i="1"/>
  <c r="F26" i="1"/>
  <c r="F24" i="1"/>
  <c r="F25" i="1"/>
  <c r="F22" i="1"/>
  <c r="F23" i="1"/>
  <c r="F21" i="1"/>
  <c r="F20" i="1"/>
  <c r="F19" i="1"/>
  <c r="F18" i="1"/>
  <c r="F17" i="1"/>
  <c r="F16" i="1"/>
  <c r="F14" i="1"/>
  <c r="F15" i="1"/>
  <c r="F13" i="1"/>
  <c r="F11" i="1"/>
  <c r="F12" i="1"/>
  <c r="F10" i="1"/>
  <c r="F9" i="1"/>
  <c r="F8" i="1"/>
  <c r="F6" i="1"/>
  <c r="F7" i="1"/>
  <c r="F5" i="1"/>
  <c r="F4" i="1"/>
  <c r="F3" i="1"/>
  <c r="F2" i="1"/>
</calcChain>
</file>

<file path=xl/sharedStrings.xml><?xml version="1.0" encoding="utf-8"?>
<sst xmlns="http://schemas.openxmlformats.org/spreadsheetml/2006/main" count="54" uniqueCount="54">
  <si>
    <t>Random Number</t>
  </si>
  <si>
    <t>Rank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</si>
  <si>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</si>
  <si>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</si>
  <si>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</si>
  <si>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</si>
  <si>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</si>
  <si>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</si>
  <si>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</si>
  <si>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</si>
  <si>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</si>
  <si>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</si>
  <si>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</si>
  <si>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</si>
  <si>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</si>
  <si>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</si>
  <si>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</si>
  <si>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</si>
  <si>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</si>
  <si>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</si>
  <si>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</si>
  <si>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</si>
  <si>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</si>
  <si>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</si>
  <si>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</si>
  <si>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</si>
  <si>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</si>
  <si>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</si>
  <si>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</si>
  <si>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</si>
  <si>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</si>
  <si>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</si>
  <si>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</si>
  <si>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</si>
  <si>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</si>
  <si>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</si>
  <si>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</si>
  <si>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</si>
  <si>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</si>
  <si>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</si>
  <si>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</si>
  <si>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</si>
  <si>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</si>
  <si>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</si>
  <si>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</si>
  <si>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</si>
  <si>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</si>
  <si>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</si>
  <si>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</si>
  <si>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</si>
  <si>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</si>
  <si>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</si>
  <si>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Randomized Order</t>
  </si>
  <si>
    <r>
      <rPr>
        <b/>
        <u/>
        <sz val="16"/>
        <color theme="1"/>
        <rFont val="Calibri (Body)_x0000_"/>
      </rPr>
      <t xml:space="preserve">COLUMN C: </t>
    </r>
    <r>
      <rPr>
        <sz val="16"/>
        <color theme="1"/>
        <rFont val="Calibri"/>
        <family val="2"/>
        <scheme val="minor"/>
      </rPr>
      <t xml:space="preserve">                                Enter Triage Tracking IDs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</si>
</sst>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" fillId="0" borderId="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5E376D-6FF6-9D44-A2F1-AF16145BD511}"/>
            </a:ext>
          </a:extLst>
        </xdr:cNvPr>
        <xdr:cNvSpPr txBox="1"/>
      </xdr:nvSpPr>
      <xdr:spPr>
        <a:xfrm>
          <a:off x="2362200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393700</xdr:colOff>
      <xdr:row>0</xdr:row>
      <xdr:rowOff>88900</xdr:rowOff>
    </xdr:from>
    <xdr:to>
      <xdr:col>3</xdr:col>
      <xdr:colOff>5638800</xdr:colOff>
      <xdr:row>8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730F82-B144-A843-85BC-22E4C75A753E}"/>
            </a:ext>
          </a:extLst>
        </xdr:cNvPr>
        <xdr:cNvSpPr txBox="1"/>
      </xdr:nvSpPr>
      <xdr:spPr>
        <a:xfrm>
          <a:off x="3733800" y="88900"/>
          <a:ext cx="5245100" cy="199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 b="1" u="sng" baseline="0"/>
            <a:t>Randomization DIRECTIONS:</a:t>
          </a:r>
        </a:p>
        <a:p>
          <a:pPr algn="l"/>
          <a:r>
            <a:rPr lang="en-US" sz="2000" baseline="0"/>
            <a:t>1. </a:t>
          </a:r>
          <a:r>
            <a:rPr lang="en-US" sz="2000" b="1"/>
            <a:t>Copy</a:t>
          </a:r>
          <a:r>
            <a:rPr lang="en-US" sz="2000" b="1" baseline="0"/>
            <a:t> &amp; Paste Triage IDs </a:t>
          </a:r>
          <a:r>
            <a:rPr lang="en-US" sz="2000" baseline="0"/>
            <a:t>in Column C </a:t>
          </a:r>
          <a:r>
            <a:rPr lang="en-US" sz="2000" i="1" baseline="0"/>
            <a:t>(on left)</a:t>
          </a:r>
        </a:p>
        <a:p>
          <a:pPr lvl="1" algn="l"/>
          <a:r>
            <a:rPr lang="en-US" sz="2000" i="1" baseline="0"/>
            <a:t>One number per row, up to 50 total</a:t>
          </a:r>
        </a:p>
        <a:p>
          <a:pPr algn="l"/>
          <a:r>
            <a:rPr lang="en-US" sz="2000" baseline="0"/>
            <a:t>2. </a:t>
          </a:r>
          <a:r>
            <a:rPr lang="en-US" sz="2000" b="1" baseline="0"/>
            <a:t>Hit F9 to Randomize</a:t>
          </a:r>
          <a:r>
            <a:rPr lang="en-US" sz="2000" baseline="0"/>
            <a:t> </a:t>
          </a:r>
        </a:p>
        <a:p>
          <a:pPr algn="l"/>
          <a:r>
            <a:rPr lang="en-US" sz="2000" i="0" baseline="0"/>
            <a:t>3. </a:t>
          </a:r>
          <a:r>
            <a:rPr lang="en-US" sz="2000" b="1" i="0" baseline="0"/>
            <a:t>Random ranking will appear on right</a:t>
          </a:r>
        </a:p>
        <a:p>
          <a:pPr lvl="1" algn="l"/>
          <a:r>
            <a:rPr lang="en-US" sz="2000" i="1" baseline="0"/>
            <a:t>Skip 0s when &lt;50 numbers entered</a:t>
          </a:r>
          <a:endParaRPr lang="en-US" sz="2000" i="1"/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8ABCFA-5484-C740-BCBB-9D29A60BE65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69513B-895F-9C4C-BF9C-AFC35F743A9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46804DD-8E3D-7B42-B14F-7445AF093C11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3703E2-3638-E44D-B7CA-0D2FF478947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C350FF6-1C20-6647-BBA8-37E699DB0ED4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DC49075-3C98-0141-9B8E-DC70FE89FE5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961D933-E3E6-154F-8DEE-CD5B88BA15AC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8EF833D-39A6-8640-B718-4D8076F7A8B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5677BA-57F7-C24B-8A3D-798B370D9E77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0162791-A89D-0849-B01C-F943A4D51A0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586DDD6-7DDC-C146-9577-FB717BE29260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6AEA30A-4574-AE4A-828D-610F207B166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AC88968-8D3D-8444-A041-C1FF7AAE526A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0E4E35F-9CD7-3242-8D8A-22157371D51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3B66081-39C1-524C-88B7-369437DFF840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C260B15-1665-7A48-AD7E-4264D602726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C057292-0435-564C-9F12-37FA91C0AC77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988BBAF-03AC-524A-9089-844D8CD340F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164C694-5DC6-0D46-B78B-797DAE96B499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89361DE-0EF6-1B48-9020-A3E78EB34D6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E0F35B6-B2D7-314D-AB7A-0C12E2068FA4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5188A7A-6916-8648-85D6-0F5DE1D5255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A808A0A-6F27-7A47-B362-696859BD1A4A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1B92F0C-FB41-7D45-8098-019241548F8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DB9185C-9A0C-3B47-B543-7E0F3F81FF83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454572E-7D32-5E4A-9BEA-7943384EE2A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498FDEA-1696-6946-B75D-D34E8424ED47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2882087-204E-D24C-B9FA-D140C36DAD7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6FDC826-AB80-1840-95C3-6B80AB6FE36D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EEF6688-44E5-BC4B-AE27-0AC39DF9ECA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AB16C0A9-EDBC-734C-BFFD-978A68371EF9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9671E20-697D-CE44-85E6-991384DA9A9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A7E1CD3-8EEB-7B4E-9737-2DAF4E09DF94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5F61E47-C12E-5646-8B21-CBAFCE5FC6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CF9379B-0C0D-C14D-9103-941262E7D3EB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5F44635-9BD1-A44F-B422-F72257F8F51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4824FC2-8E95-8649-88EB-9CCBCE40C231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0DA93F1-773C-124F-955E-286A80835F6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0E3089F-219B-E74E-8077-8CF37CFAE5DB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8C2D73-A51E-DA47-B741-10FFDFD549A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CEAE7CD-2C62-5443-99E0-07CCE9C4892E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6055A3-555B-3146-8FA8-0B28F350D49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9EA39F1B-488F-0648-9025-27A3ED674282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8ECA760-3A54-1040-BCE3-9FDCC51539B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DC6BB47-28F2-AF42-AC00-4D0DD4943520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7ED01858-60E5-394C-AEC8-3A4BC3F1064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0B3279D-A4DE-B949-9DDF-50A43F2BDBB6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0091AFF-36A5-8C4B-9BDF-BAEFC693B64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A7BB1553-CFD0-3F4E-8FAD-A657504EEDD3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79F2FCB9-E9FE-244C-9027-FF5E1C09573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9287049-3562-414C-B4E2-9C07D3EB0CB9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0964672-630E-A646-BF24-074B9D4534C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86DD9DE-0ABD-6D4E-B98C-7EE240092330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B887898E-A97D-2348-98DF-1FA9D13F9AE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A1A3FA7-D940-0343-8CF3-B4AC2D605E47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3016EEE-AF73-6B4E-8F9A-0C425E79E3D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768B8ABF-252D-6942-A402-35D85525711F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DA12C748-E954-3E49-AFE6-0C6B17BE2BF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33DD340-FD36-624A-9A12-E0CAC663D59D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5FF45562-CC9F-0744-835B-A64EB39857A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F763B3F-F36C-2047-AE03-D43DB52AEC25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957E7AD-399B-AC4F-AE8D-372B1261A0B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ACE933F6-5D2D-D44A-8372-447B7A39F4E1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60C088A-0BCD-304E-A1FD-6A802A98BA0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63851EE-5AD1-534E-8B5D-0BAF5BA0778E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972700A-ACA6-1F4D-9C4B-C7239953BE1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E256C603-169A-4444-87FF-B4A9C850BB41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FFF6FE-D412-D644-8985-431C7B86F25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20B51DFB-204E-E149-B519-D4CE0445770D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BD593BD2-400F-BA4C-9A9A-04AFCC0F46D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45E85E83-F676-E343-9656-8558E228E381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88F5E197-1545-8E48-9E37-94DC58019BB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F355A1B-3D39-9644-BC49-19307A5F6ED0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8CDA46A3-C5DA-2743-8955-5D470848092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D958A0C-7ACF-D74B-AF56-071E6C24A4C0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29AAB7-37A8-5D48-A1B5-01A744802C3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A022FB-5E60-BC4C-BA31-E7D8238BF7A2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E71BCD0-904B-4846-B1C4-D6860598A0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A6D845D-900A-BA42-9142-10584B6ED76C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16946029-D6AA-7447-B403-0CFDAB5C543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486F0CE-E6A8-D34B-9792-D0A62739BDF6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AFE986E6-9579-7945-BF07-F9D7A2D85BC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69EB55B-855B-3F47-B2E1-9141BE87C74C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28ADDE9-4181-0C47-A2C4-885E8677DC9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10FD4FF-9917-CF4C-A52E-B30C140920BF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A1D8F21B-26F0-C948-B1CB-8313D8663DA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10D04C5-B6D5-E946-841D-19C3016FCBF3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A5C3D7AF-EDBB-9B44-BD97-8EBF51CA961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E5A38D5A-8509-A443-BA7F-8CD0E3D91574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33585D82-121C-754A-AAA8-07BC6E1AB48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B8AB5BD-EEF6-F244-9F73-F7944B734768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61D1A-4E51-9C4F-A384-3C0B39E0C10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9D6F370-1C46-E143-92EC-7C0CF416CF3D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125C69-E31E-FD40-97A8-09552D2ACCC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5105C282-77AB-6B4D-9F27-D0796303C6D1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C4EA3945-D5D7-F948-A263-343F67BB326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EC7F1FDF-DE1A-AE43-BFE0-39524FE03393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C34BCDE-EF66-9640-B06C-EB61FDC9C9D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444C226-EC4B-B247-8DDF-0534365FFB94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160BCA40-83E9-1749-A9DA-A703B444C51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A9D96A-4FD7-4B41-AA6C-B12634D18F54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E5932F22-C84F-204C-8F0B-31438000BB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D63B337-7593-934B-82A4-E5AB8BE826E1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8402C192-1297-464A-A970-D535F9CAE91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13EE56D3-42CB-2848-93AB-EA62271BF468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F013C46-765C-194E-B1EE-CD6110970A7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CB5F97-DFF1-1048-99BF-0AA3DD4ECCF3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A5D88A2-A031-D24D-B03D-D7A31F35430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ABDCD08-881A-1C48-A3D1-3AAB1E574F4B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4FDCCA4F-2F0F-FD45-9588-8062A38A6DA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C335E068-2B9D-2943-A7A3-2800D49FA17B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8878B64-E7F3-CF41-9E42-D3420A1DF5E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AE56980-3E1C-C34C-BEF6-A2A17F2A7165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CBB8768-02D4-154B-BDF1-2810F7E7FE3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1D69020-4037-B042-81E1-8DD2A83E8E0E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C3AC4317-0BEA-B04F-8415-AB8F046DF4A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DD5A5CA0-E934-5D4B-B3DE-FAFCD2705B90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7FEF7504-3A29-C04B-8F26-15DC1AF61B3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6C8B418-6BCD-3D4F-BD4B-AFD770F29A55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B204981-5226-C946-9182-C1E4DE8769E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7126BFDB-F16A-7A4C-9DA4-A8E44C26FD25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71A72114-040A-9949-8790-9A1A1EBF4A8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F0EEB78-FFBA-8644-B082-D516770DBA49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EEC4B268-3727-E248-A6AB-7DABCAEFBD6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8E59D8C-57CC-EE43-BD88-CEC5663ACE54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F1BC0DE-34F3-3E42-9738-B9F62778733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A8A3655-98D2-CE40-A8E4-67B22C542A9A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228640D-E9C4-7C4D-BA1C-2DC5A8E277B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E23BB977-BEE0-6A40-8851-67D9E22E5660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452927A-A058-034A-AD5E-9705CD6F7F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606C205-8057-C449-A61A-40720A18BC7A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ABFAF4FD-4174-6A4D-970B-521E62BA0B1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D48C42A-6C2A-4F40-B573-E0C680A8F328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D58C9D-8F4E-4345-B7F1-73D4E1C90C1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EBD2F73F-6A9E-484F-8E56-32F662C0E675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BC46F9BB-18E3-EB4C-AA8A-0D00F1324B1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928779F-5172-9E48-9F68-A970868182DE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12A47B5B-B13A-444A-9CB7-33CAD179827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2DE9A528-9650-2041-B692-8FBBAE76E78F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39FABD8-5B21-0C41-ACEB-934016F37F5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7B6E5076-4032-1648-9B55-E8B49B921E16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725250-3184-8049-9152-8693B42E3DC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8177469C-17B1-5744-9D14-D9D406741A86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879994E-A614-0A4B-96F6-4C155127FFE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A03D44C-D6B8-0D49-B327-1E7427270A15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ED80D11-0972-9946-A734-77E28D69CC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160E69-6236-E449-916C-AB1970AC78DA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F05F62D0-24D2-134A-8F66-2105B8E2D47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597C56BA-899A-6B46-BD28-28F5F6BEB496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4149924-C0D0-0E42-A516-9280F00341B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6778CE3-454A-BF47-8475-5F308FA549F6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086CB75-7726-6347-ABEE-E8705346F98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92587F1-5767-D94E-9008-7C0631ED8933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F8F272-CAF3-3B4D-9AFB-0E8F8F3F3CE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27BD863-693C-2C46-8A6C-B1B1FC193B9D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207584F-ADE7-6642-8ECD-DD09D1341F9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12180427-168A-CC4A-9E29-69AFE3B55392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49D47FD-F4DD-A944-8DE1-652DD7A8508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D863A323-6A22-DA4B-A766-918797E2E40F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E41249A-74CA-314A-9AA5-35037559280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E5972AE0-4732-2441-8EC7-07C4A8E63F86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9C83C1F2-AE5A-A44C-8FBC-B111D7DABC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62BA610B-3D8E-A24B-A1F7-0CD5B49298B9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19B25E3-B2BF-BD44-A0C7-4E7505E8E11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24AEC09C-FCC6-884D-B0F0-F04F1857E74F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8C1F3B21-8CBB-AE42-8E47-1384B11FBE9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BED652D-3791-EF4E-838A-E211B90274FC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F781E8A4-CDD2-B34E-9ACC-29D45A5BAAF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FACEAD49-4026-C84A-8CB1-482440695C0E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BED32F1-A44D-004B-87E3-6EEADBFFC1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18F557B-2AE0-1148-BEBC-83D74CD91C9B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8D6E38E3-E51E-1047-BB77-D034B8E66DA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12175D-235F-A944-82B8-179F50E982C2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549791F-EA67-2342-9D25-18E902B393D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283623F6-5855-9846-B593-6BF63893F710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31185F7D-9EEA-3D41-B102-D08A9BDADF0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2044E6F-8862-A54C-8561-F0B111890231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A6639BF-9F25-B546-9C5C-48C80FBD7C0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711E4DB3-3632-BF41-803C-7EF04489862B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F4F5F1E-ACAB-D54B-B4F2-AB978A31D7A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7A6D2607-D9C7-6F44-A4CC-EE5500099A86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7815945-98C6-C740-B74A-8F99BA8BE1E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6D81CBF4-F545-9843-BA14-01E759F67E78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B4DB89A-2064-A948-A0F6-3D4B59A0B97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89674E78-8FF9-894A-941D-D1D314A0547F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32CB363-615C-4B41-ADE7-AB108284706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AE04CBDA-A1E6-A44D-847D-222BD23DF347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7582B223-9B14-734B-99BD-5408DA49A3D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51FA164-678E-4343-B56D-0F7063BDBC57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A6C508A8-4027-5247-8FDE-778E44C3113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5E05BEF5-AEB7-0E44-BD73-D9549C09B9ED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7C0F1F64-0011-EA41-96AC-49B62B69010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805922A-0DEA-814B-BF38-834A8FCAD95D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B58E0448-A516-B04D-9B6B-329F76F9F8D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E53BE3E-E179-7940-A754-2B0F8FC6D8F5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B535742-60D3-E948-AF70-B7A9710E9F4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23B06BB0-B4DC-8C47-88A9-24B7C2A1E6A8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C155D2EA-C7A6-AF43-9FBB-959F92A0481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9D7FC813-BE3D-D344-88F6-7215386186C6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1574650-3CD3-4D44-A448-BCFCBB03A913}"/>
            </a:ext>
          </a:extLst>
        </xdr:cNvPr>
        <xdr:cNvSpPr txBox="1"/>
      </xdr:nvSpPr>
      <xdr:spPr>
        <a:xfrm>
          <a:off x="0" y="4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901A7893-7B1E-7049-BB7C-EFD6FAFA2C2D}"/>
            </a:ext>
          </a:extLst>
        </xdr:cNvPr>
        <xdr:cNvSpPr txBox="1"/>
      </xdr:nvSpPr>
      <xdr:spPr>
        <a:xfrm>
          <a:off x="0" y="2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84A56538-C882-F347-966A-85788458DB2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7B7B77C-0429-2046-9888-7028BBECB4E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BA4FE14-C40E-2447-A685-346819D09EA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BAFE6AD4-9773-A440-A104-C0A16A34D32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1091CCE0-BACD-AA42-97D4-7375B3C5563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265C67A3-FC76-A64A-9131-79FDB5A2A59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4579394C-A9D1-DA48-8C03-011F674E74B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75CB425E-1BFA-A64C-A132-8802ABB0772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04BA0E9-8A9E-264F-9E2C-9F8F25D16C1C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88A6860-4787-2743-AC32-051AEF05D63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E59FD2B-2F9B-8141-B05F-BDC470B10DC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80AD011-CDE9-6047-B5A6-F80284151E3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7B6D152-DA52-5A46-8807-85F52E91E8B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D944C1FC-4449-E642-850A-7EE2F28C8A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7E7F75D-AA2B-0E41-B5DE-2063418D8B3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5D096E7-60B4-4247-A407-923150DA91F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3236700-0494-C942-9777-01A7E19C094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F3841368-E30D-7B48-A75C-5859B4A6899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6B856CC9-FF25-3C42-9AD7-302A86C66EB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E469AF9-E120-3F47-A91D-5DC9D7594F0B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544B2F77-075D-DE4D-BD92-8391B7B8002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50E54D8D-C237-F24D-A518-6C2F19DD8C3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57623924-1D8B-A148-8FF5-237757A22A7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2619390-9ACB-DF45-BDDA-FF977D6B3B98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98C9230-1713-D142-A225-E8F2D47C515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C3A1AA6-C8C3-0345-A741-4FFD6BCA291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F43AFC-C871-2D4F-AA9A-58C9FFF864E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A3773A2-4FBC-E74A-A9E2-BE9272FA4A6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359E6958-0D08-2C48-A933-DDA005C6890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0648FF0-7F4E-CF44-8783-5B78D86A97B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2FF9FAFD-AB4E-3C43-8C9E-02DA371379B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E3A1216-6F6E-EC48-92B0-0E1243997B2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25BECF03-3488-CC49-9C63-2EE4CF73B38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E7A93E49-9298-BF45-A582-BE8EF4DEFE4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E8597222-ACB4-B745-851F-A65B8860052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FCDC767-A5E0-414A-B2F9-13796E8ED06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1AAFDBB5-CF20-144F-826B-89E5863D2A0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6DAF321C-4C44-0D43-98AA-A64DE50DD3C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486D9B8E-AD10-3641-B795-07E527DE4B3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AC683C8-DF8A-B742-BDB0-440676D3C11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E32A919A-4880-7D48-BA63-470B4D26D4A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642D65E-E76B-AF40-B739-59379C378AA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7330BD1-69BA-E04F-94F7-7290CF5FCD3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B6258860-1293-764B-887C-716466C5FB0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D788506-53A4-E846-9FAB-DF1117829C9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5F6FC1B6-77B9-EE41-BB52-98137644A02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9BCC49EF-55C7-A849-8A86-20D4AADB1F2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168B2B3-385F-B449-826A-E6346113DFE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FCF5568-C8DA-5E4A-AA4A-213F95A9575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B0EACA1-14A6-3E47-9724-5597B260E3A8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26D55937-125B-124E-B040-D5DE3ABFC9A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DEC8DE9-0338-4047-9763-51522CC6B99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66F7D795-9599-C849-B0CF-6F599945B92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A9AA39B8-7C75-F84D-866B-3BFB5F647D2C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749A4F7F-20EA-8941-84F4-0D1792C7526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543E2F2-0A3B-A34E-A58F-9509D264119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FB64BDF-A1B8-0C4C-9808-3612AF72386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D8CB47F-893D-9C45-8219-8E8EDF85080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579A64E-4012-BC43-B87E-9767F72B67F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560DD181-DE76-0E46-9718-FCF97D206A3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04D493F-9DE8-514D-9096-648D1506200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4CF3679-4FF8-344C-BAFF-1C50B523AC3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2803EE8-BC4F-2F49-BB05-72D6BD0811C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3F2E0F7-4BA5-5444-8C55-2AAB8F5659E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DCF8FA76-2CAC-C149-B693-32944B2E64E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EEDEDEF-CAD3-1E49-951A-A9ACD96FB2B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84EA345-9FCD-0C45-A57B-3877B45654C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92F557E-B71F-B249-B2D8-F63B69953F0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8517415-4187-AA4F-9C82-2FBA6802A75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865465D-79A2-6749-9BB5-A07EF2533C4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B309B4F-1784-534C-97A6-5016C437BEF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85E8776-CFB0-604C-B26C-016ECDF41FE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D394743A-3E7E-374D-8F58-09885490268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C110E584-69B9-0D4F-8262-4A57B57AA288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2EC46BAF-27FE-3F4C-80F0-07B0EB6298CB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5040A60-679C-B94B-A107-7E5629C7C48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87C1F892-B4B5-6B49-8292-897CDD10F5C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1182BC0-D6BC-2C49-B14A-097447E7DD3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3730BAF-5393-B94F-AD06-6B574CA7E60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5D5A304-FB41-5941-A2B7-2FACD6A9305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476DD43D-2C03-B74D-B35C-4EEAFF53837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EA350D68-29D6-5A4C-BC30-5C8771D3988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53CAE8B4-4732-3945-BB63-4F9DAB59898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35AD2DF-4DA7-1F4F-B48C-BE07828D39D4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49D87018-FA11-714D-A2D6-78F6CFFC247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F2D624C-F52D-9F40-9F7B-38142A41BF3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6A3470F6-1C57-9346-AABE-8DF0151C569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99A1618-A935-7B4C-AAAC-2FC880732CC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6DA2D97-D3F2-6645-872E-09845DEFFED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E6966EB-BB89-1840-A9A8-7324FE37080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827C98F-A462-B94B-BDFF-5FDE3A9D97B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AF28EFFD-100F-C84E-81ED-9DBAECD9A99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9A71F14D-7773-AE40-A3BA-50498E9F5B8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5CC051AF-CFCB-7541-AB72-5A4AA6AE53D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26A92CBD-CF5F-C449-B5D9-643954AED0E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3F12D39-CC98-DC4E-979B-C040E919481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86041042-974C-8245-AB29-FF675891145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925A829E-131A-524A-9E97-8925CD82B2E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E6E1002-0483-FA42-86A4-06E6A63820B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9062BE5-453B-B644-BADE-253EF8D0BDE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837723FA-B6FC-7C44-B5BF-DC909DC1B7E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AAC781A-7295-4749-A736-4B36870F371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932F57C1-9331-8542-8E93-B7C8E334FD0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B2A5426C-F5FC-684B-9780-019DB7CC219E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1DEA2B8E-FA8B-E34C-B605-2215423FFF8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DFACC6D-0849-9040-8EE6-D7E4513ADB3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B29F924-EAF5-7C46-BD6D-15EFFF50C50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5D6AA2C-BCCC-3849-AAED-BAD30662D8A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12C6D371-CF53-6548-8C00-A97E4ECCF6FF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57D9CE8-5387-FA4A-8EA4-70F5E457393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06BFDF7-CD78-1243-B7B4-8ADB67BFCC9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B098AEA-C134-4141-AFC0-5D8431F555C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D4C920D3-7560-DD4D-B2E4-445C64EBB85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35291388-7AED-F442-8F95-57B0B3EA674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E8DDAA-1CE5-E844-8E69-BA77E82BC0E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8CA4FE3F-65B4-4E46-9C31-8A5747ED75F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91C27D36-09BB-7249-94D1-E89EAB5C8ED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D996817B-CD91-4340-8F6C-941A07DB5B6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000390C-DE55-9F40-8149-A42056638BA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A1B97FB-2B15-3B4E-8F09-9ED638261C24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D416DF8-6FB8-494C-9117-5F99E8B5EF3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4D42A0AF-B368-5E4C-A4FF-B9874421D04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86B7BE92-E02C-794C-B54B-1CF9BE6C2DE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5E752F5D-11D3-9C49-9050-BCEA41E3222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68D41B7-3884-064B-8CA6-F77C10C96AC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288C5A3D-9E18-5641-BEB8-A45BB265EEA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9D713D7-AD15-5E43-821A-0813DA150EC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F28E6B3-8AFD-2342-95D3-9A887C9554D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FFCCB6DC-6FA5-6A47-B34B-697E9ACC5C0E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6D3A113-9297-FA4C-8B91-41D99950CA8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7121F311-26ED-2C49-8707-39B6250F4DA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A961AAD-F624-B34B-A9D1-0BEE0F4642C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792E2DAA-9C61-3F49-8B54-7665E21E82B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ED9EC394-0DB3-B34C-AC61-FC98670CA81B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464CF54F-338D-0640-A27D-6E3C2D891678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32E95AD9-D2B3-CB40-8A62-1DBC66659E3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6F906A11-D9FF-644E-A986-34BDCFB5E77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F20D2E3A-51A4-4A41-BE05-02C355C7FD2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248EB920-8984-FB46-8B91-56D8BE918D9F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459298E1-FE3E-D14D-8A39-136929ED3F7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114CA07-BF84-F64F-9B8C-8F11E10C356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677FF756-3D3C-5B44-99EA-0D09072E618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94F2819A-519A-A348-83E8-557E508AFEA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0A1561A-ED40-D54A-81F8-0F35D7144B8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1AD87B7A-9A69-4D41-90B5-3AD6C3ED8F7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BD38524A-CF58-B845-B014-2A01BCEF7F0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C3AE783-D6AF-9B45-A340-82ABD28C505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EA9391AA-DCA7-104A-9100-3D6C67AC6D2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461AD432-972D-4C41-AB43-338C4D5EBD4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F626C998-F677-1C46-AECE-17E4A4A822E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D3CCFC2E-BA52-5445-A888-828975550D2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78DC0E4-9A8C-0C44-A4C2-36F4D509E85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BFFB2F64-7655-EE47-A162-F59213FED28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EA03814-202B-5C4F-8332-08BF052D4F6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236350F1-3237-9148-A3F8-28A1BECD097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AB1BB704-3B86-914C-A18E-4499343CCFA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2C8DC8DC-33A1-3F42-BEF0-AC34307F6D4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BFCEB1FE-D2E5-724A-B796-6B41BD1FBF7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F24DC37E-E8B9-2E4C-82FD-9B0A1052F88F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D1492BB-450C-1C48-8184-3ED2950C91A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EC644824-684E-AD42-B1A4-C3F62685EC7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45846D-2002-A746-B506-0AACB1EC1E4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985DC84-193F-E54E-90F5-66B0C4EB544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E8531540-74E9-5B4E-9534-81ABBC9F6C2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EE9160B-3CA6-844C-9C6A-14FA3145C95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5C26FA42-5A2F-A447-BE5E-D13C7072053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E9E1F4CB-885D-B64B-B8A7-CEF98563BE5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2389AB02-FBDB-2B4B-9A2A-15CACDD8717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D085103B-236D-6748-B68F-496453BCC03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F79FE39D-7202-4944-B422-3CBC4FD7DCB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A3C087B-921B-F847-A73A-8567E75B4E1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565C9DE4-3F2E-5440-8BBA-514ADD7D30E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CB23E0A-67AB-9240-AB67-104274AB820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E4E14EB7-222D-4547-98E4-3137B1CE3D0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98BDB307-6C55-E544-956E-46CB3BEEEE6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E0CD6B1C-187C-794B-9E4B-172188A54EF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387BE101-C48F-6047-9C04-ADD8248D625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81F3D55-4E22-394E-9DEF-C42E3A55450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A6873598-C6F9-2E42-92E0-01D0ED915DD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DE92213-4F21-7D43-BEA2-72E33A3D013E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3B0F6CFF-FF73-BE41-8870-96A1625DAB7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A1AF29-1966-C545-A08F-AFFF91932A0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14FB5BF7-5F67-D444-B604-DB7D89D46C3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46558ED-A9F5-4545-9A93-1429E22645E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1A82F267-A245-B440-B3FD-450DA14A06E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471BD914-BC19-8849-AAD2-CAFEF417A8E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1B382D9-7241-BB42-A138-55D168C87AC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988C4319-4B5E-9042-9D7C-B1CAA76783A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3E6EBC87-47B1-E84D-AA29-0EA4D7ADBE0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76BEE927-B21D-EF4E-B1CC-7D592F41E48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4172CDB-6D15-754E-BEE1-F9D6AD00D23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DB959461-DC9D-9D48-92B4-EB0711AF75A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1BCBA87C-DD2C-C74A-95EC-95A3DDBBB75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6556BD5-B90E-E549-BCAF-0018B83B149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16C6C2-13C1-2441-A511-525188D4291B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37C1340-ED1A-9049-AF4B-3A21D08319B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1147E8FC-B678-9D4F-A326-E314EFC72DB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60ACD188-B593-4648-8EF0-8CAA27341E8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E4B312E5-9DEC-AB4E-9890-FD1CA4C2F38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BCBA11E-9E08-1741-AC60-F1BDD50E599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117A6818-501F-3E48-9D7D-1915DB52037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62F6B80B-EF3C-9441-B074-B61E79CC367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94AFC39D-F516-D54B-88BF-0327F90BD59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BBB2A44-5DA3-EB43-9C5E-333EC3039EE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4D16DB4B-4074-6B4A-9152-F89B658E267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C0FAAA8B-50DA-DF44-B9F0-3E4E11EE62D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2B5F5510-3C51-7246-85DF-772FAD9AF49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628EC17-03FE-E34A-8311-BB71D29BBAD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1B6D4B9F-66F7-7842-9F51-89D0721A12C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6C55A1CD-3E75-9240-8F40-EC5DDDDEC03E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DC3B5E5-8332-F740-A0E1-9386D3941FF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39B853D6-1CEB-3B44-A74E-C3FD9D73F29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654F894-2B2A-6545-80AE-140AD0503F4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511D157-4F2A-D546-A1F0-E341F7BCEC4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4FDDECFA-7639-AE42-B30F-2C1E632DC61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AE0C548E-B6E7-5644-B930-6AFB7446495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A33B8A61-5236-CD43-B62A-EDFCAE57511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FF730E9A-5AA2-4549-92CA-BC32512B198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358D72BE-F8AF-2841-B4F9-437DDF4036F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86C7F345-0B1D-8841-B511-9DACA511B27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5E293F03-A20E-AE44-8927-A4925E12B2A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C7815C66-5F89-A84B-B83B-5EE79C2FD6A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9D9A1F3-ECD1-6244-89E9-C716C27860E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F2DB71C2-671A-7D44-8821-81A310B9AD6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DF2CF906-8FFA-CB48-9F9C-3C19EE231A4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797286BC-3656-F74A-B4CC-A40E12D45D1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C9E4C4BD-3997-0441-9A4C-4B775CD36F6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8FDAFD3A-19A3-0F48-9225-B81F8699819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3D76F126-6E03-5349-B39E-2653E891774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CEAB3026-CE48-7F43-83E7-3D0661AF971C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AE04B7D-843E-2148-9A69-5AFDF9BB5F2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0B21389-B91E-5C4C-9680-862590D3E04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198BA75A-B9F1-BF45-AC60-571D809379E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A1A189AA-BE18-204B-A022-5B2528466A5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343ED294-C842-E046-AE6A-9004370617C4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9C19D1E8-D9E4-7B46-BC14-1C1521E8282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4C419230-F3FE-1A40-B6F8-3794B520979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66E9795-5290-574C-A67C-F14B981B0F3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F8CB375-CE97-574D-BA18-56D7E5EC75C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FA905F23-57BB-704C-BADE-CA2E99C2DF4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FBB0A385-38D9-184D-A6A0-F3ED2BF29F8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2F841A15-A021-4E46-ACCF-C24CD9CDA5F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E993EF9B-431E-AD43-8E8B-4CB81D6B291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4EAD4DE-B922-3E47-9BCC-08BD00EA815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84003ECB-8A42-5644-AEE4-12534736FC9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B039760-3CF1-AF40-A66F-7CB370723B1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706620F0-109C-314F-B23C-F7FD6BD29C6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FF7F595-FB7C-9C42-8813-B7BCF89145F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B589201D-BD4B-A84A-83D7-1A4C1FD0719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7879887D-2A7F-AA47-81C3-B95403DB51E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33B96DF8-0865-6B4D-BD4C-30509C2F94E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B527ED8C-7543-2E43-8E12-58DA70DF5BC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21C7B90-9B3A-254F-A681-3B640427221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8FCD95E8-717B-2347-8E1A-C2B62FAAFD9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DD46414D-26B1-0240-AE49-A11CDAE5C74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864517A7-BBCF-F148-9D07-3F2D8BCCF8F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CEBC6AAA-649A-3746-9B89-0EF0832DAC1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74CC1F5-864F-6545-9BE6-80003481689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9396F19-32B4-694A-8E4E-46F4BD42396B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923D4912-F9E9-0641-A457-F28B76FF4F3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B384A5B7-3C70-C246-BE33-CB4BCBF46A8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57AAE61C-92B0-4444-AAD5-88FC28441E7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9AA55119-3702-8243-BBBC-89457AD47BB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DDD7567D-F919-D743-9683-48B7D2A8A3D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F1028E3-CC88-B84E-8422-2E7F56593E84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BE540DD-F63B-5845-AC1E-02D21DE1645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1C2D8DFE-5682-044A-98C6-8E000E372CA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902E502-B950-2649-9138-DEBF324B910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6E44860B-D3E2-7A49-9227-D3EC6643EF0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FBEF199A-7342-9E4A-B547-28D16E150F1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3434D70E-0205-0E4F-9812-5D3BE9911F7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4E6042E7-971E-BF47-9DCF-DD695985B89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CB700091-0FC0-D84F-BB42-3F944EB5F27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B65342B8-B032-8F4D-9D0A-852F0F9502A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83CA8F96-60D8-2749-8064-1816077552B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A2004138-4321-A64E-BA01-3DAD52B966B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67250D5A-330D-1645-B15F-B062C923F7E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803C827-AAC7-B748-BD30-D40C7FEB80C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D950872-4309-0A42-82E3-B5B14581822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1ECEF17-D349-A444-93CA-9B3E789F5FD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157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2111B288-A31B-F94C-9ECD-6E4EC7727DF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157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E9E00DC9-6A9E-9E44-96D0-3154674D29A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157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609BB48-2221-0A41-B78D-4405995C6D8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157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A220CB01-F7DF-124B-B7E0-6575C04A435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157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4B37F0C7-C79B-3343-B8AA-23FDB440EB3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A5A02FCD-29D2-0147-BA0A-3D62530632D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4D5BDF1A-F522-9E49-B6CA-C60E1690165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D89F9E1E-2F76-394E-A76C-48EC3209182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3761ABD-FD5B-D04D-97D3-714B23C8C0F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152075A7-5D26-CC4A-8E3B-03296B96205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DE741F6-F826-B34F-8A58-F38C2EAE923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680B54D2-5062-A443-8AF9-567666E23C5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ADA26D69-C6F7-0044-B468-4DB94BBCFCD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845B6AD5-2AF6-6548-8B20-0C91769FEF2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159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2E3E303-4648-FF4D-B96F-43963EDF9B9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B124B80-1F5D-954A-8E06-D3817688F19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CD07B219-02FF-CB41-95A8-5524D2FB60F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5499812A-DF31-9B42-8470-2A7AE17F407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FCDCD63-0B66-C343-835F-0AABCD4E46C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8F1AC55A-F364-AB44-B592-BD00CF2CF42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B040D0C1-6DF5-224B-8245-08D780583D2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8AD71886-D0A5-4D4C-817A-086F48C5E2F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1EEE174E-0692-0B42-8F51-0A935592C72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A7286639-EEFC-8947-BEBD-0099ECA36AC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928FAE1D-05DE-CC48-8741-E2E64462627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F41B43C5-0E53-B14F-A263-1ED5B1C6B6F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94FB98D5-6EF7-A548-B5F2-7CDB4AA29B3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14F0C7CB-3C0D-2E4F-8BC6-47D2D6388EC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60B5E571-0AD4-344D-B4A3-4567248A1CDE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941CF45B-177D-2140-8A00-6AABA436FD9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84B4AC2-FD90-1F43-8A82-1A7F4E19BCF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832DE0E-8769-7A40-A6F5-C1E05ADBBD4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4AC2945D-AB06-A247-BCCB-B3F84931E62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8A768872-344D-5E4E-9DB9-74B03F1279D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CCC7E922-F4BA-5240-A433-13272D51E32B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15C2875E-E58F-1142-87EA-B9D1C889549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53F90A7B-A64F-1F4D-8145-768A61CF03B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C8A08CB3-9DF4-D347-8A7D-2B0EE9F04DB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C9DE7747-FD70-A44E-8FB2-E40E3AE22F5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DA4AAFCA-107D-6D4C-B9D6-9876CCBCBB0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63D9429-18E3-AD43-9271-FD2AC0B2834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35DE35C-907D-F94A-858C-EDF0BB75C89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3CFA3987-B076-B544-A1BB-174A6A81FAF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7DDAE716-A20A-124E-85E7-FE36B4A67DC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65BDB737-2FE1-664E-9E97-4B5E9F373BE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D2395E5B-B506-E542-9330-D0762273CDE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52188980-6589-6042-BB92-6E87917818E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3E5B4DE6-2EE5-2049-88C0-48A57B753A1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E71A13E8-1EF8-7C41-B03B-6C3F8C3C8D2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DB1EC9F-2F7B-0643-86A0-A0ADCED2C6C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2CF97A9F-072A-864D-89C4-486F25A0276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A3C671DF-D251-8E40-837E-725BAD33CC8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3D46A290-5341-C94D-BF57-EC55C475BB9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D70F0957-3895-124A-B0F8-960ABE8F777C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34323737-40FA-4643-8471-F6A70A60919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757F2A2E-4177-D04C-8A4A-7B5869BDB10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AA77D4E6-0C33-D244-9CDD-D09BB11B331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22733E2-F3FD-E743-B6DB-111172D8C4A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1C808ED4-D659-6645-8945-9166E8D52FB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B7FED8F9-6C2D-6E40-8853-C1B4831F4E4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9162901E-0338-FF4C-B580-B4606415864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88FA2B-A507-9343-893A-35A96B08BB9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FCF9EF1D-B0EA-3246-A4EA-BA7854983D2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87E84CAA-FCC4-524F-A043-4ACB39FEA4D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F53685F3-9E03-924B-A56C-631E3C68254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A3BD74F1-FC28-0F4E-A5E4-DFF883046B2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5C6D05B-7AC2-DF41-812E-A1BDFA83DF6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90F5BD38-A208-A64B-9ABB-A73209566B4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9779E2F-D1EC-DC46-9739-BB321B1CF7A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DD0DD6A-8381-2D41-926D-9AD1D87DAE6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171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74645712-C0D3-E14D-B5AC-B9A1D7DDBDE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171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D06C752-B8CB-D64D-A360-B642F877811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171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668C67BF-738B-4B4B-A0E0-61A1FFAF4E0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171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54775DA1-CD89-C645-B918-4B48C6223FD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171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370FFB33-81AD-9246-ACE4-CEB891C71F6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365608F-A23F-E24B-AF84-962978C4650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D80177B-8C06-EE40-BAC0-86817876C0E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9BD370C9-C434-3E43-86BF-FCB16D24EA2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DB6FB5D0-3F7D-324C-AA18-7F0FBE607D5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96F5D775-54E3-F24C-B78E-DE69C483478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CA203F58-15B3-DE44-8AA5-1C8DCC72831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E5EB53A5-53A5-F64F-BBFF-3A624A01995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FE7FDC0F-CA8E-EE4B-80A8-37D581B4960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BA486EA3-3769-F445-AFFE-611FFF4D8F28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36BC0983-35C1-CB41-82A2-021036A7A01C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802C9FA4-FC91-C045-865F-DFA662C2F9A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D64AD6B4-2748-4F4F-834F-F6B8709AE85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DBE8581C-716A-1D44-8D92-78B8FD3F90F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22B92FE4-D555-5B4C-A9B6-1FC64544490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A5BE627-F2C7-1440-96B4-D3D7C2875C1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175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A3D5C887-741E-294A-9DE2-6A5D381F853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175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C284C5CE-3A4C-D640-A877-0685478EF35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175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BBA6BD-4AEC-3143-B423-E13D08E16A7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175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BB7241BD-415E-1E4D-A10E-04CFE7CEA48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175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B41C028B-585D-EF40-A6F9-3E9E8EA3832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176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4F02A8A-483D-4642-AFF3-56C24B37E0C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176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181D72A-5883-604B-8428-4930F3D65F9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176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2C336D8-8263-204F-8C86-8F0CB9C38B2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176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E971376F-955E-6F48-915B-C42B17FD6A1F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176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E2F60285-9C0A-574F-B497-8F2C953F01B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AF070324-D57C-ED4E-8013-DDFE5CB276A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1337C413-D824-B84B-998C-7CD0BAB810F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63DEDF2C-8EC1-914E-9842-69D6E436AD0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B585A265-F381-174D-AA59-75651BC7C25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D3B8BF-2FEB-CF49-9A79-B551835FC88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178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1FC2FA7B-D26F-C64A-AF98-3F16EAB254D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178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48716DF-5D83-C24E-B26C-F8D7E810ED6D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178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7E211BDC-083A-574B-8E77-99A0B50D8AC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178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39EEBC4E-27EB-3C48-B1AF-2C61C83EA6A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178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D8E7880-7930-2245-AC12-6F84150D033A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38E4D0CC-2202-D645-8F1C-E97C96B696E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6997C9BF-7601-F54A-AB77-5680B462EC5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9C6FEDE-B06E-D149-8058-0D2CCB9A5FD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827B7CF2-13C8-B343-A250-4AF54CDE9EC8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FACA2947-9371-3F43-9580-E240774794D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AC2F462C-1BCA-BD49-A87B-9FA3881ADCE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5B404C58-3D85-FF4C-BF41-298FD4A0B3B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71316945-CAD6-1544-B4C9-0DF0CAF88EF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59E49BB-55CA-B840-9FFA-74EB3711E33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EDD2F591-C876-F34F-AA2A-24F7A36E9E3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CF15D54E-DDF2-A440-9D5C-0E9E46370B9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D71BB3B5-6F54-3B4E-83FF-567CDE334A4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375873FD-9C6F-654C-8D26-2F0343ACF707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CBE64A56-DFC3-6548-9497-F956A537EBB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3DAB6053-1257-B34F-BFA5-4302CDF44C5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D572E223-7674-4A48-96BE-AD7221FB39E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E0007180-CA9B-EB4C-9087-F9AE61AFC42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58A4F643-A9CF-C747-86CC-67FDA31166E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DDAA038-B5D4-5C44-84D1-6421EBA7F3F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72311BDA-995B-2248-B0D6-50E109A6291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4F710FE7-460C-844B-83E0-13FDB10F4D2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FC76922F-6E18-C346-BBB3-2A1A7821DB1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A8CE3B78-E67F-B248-B49B-F3D5989E42B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79940ACD-41BA-7B48-A18B-644BA28FB40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BF26AD2C-CF30-2640-90F3-BDA727FACBE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184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30FB9060-7BF3-7B41-9B48-F97D1790C0F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3605EF18-E3A6-104B-97D1-4B87B9C59CD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2BF433B4-AE6D-5143-9192-18F7E0F3A3D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BB6239E5-7C58-A04A-8D0C-EBDA377735AE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3DF68D0A-C0F5-8B47-BF18-1FBD2F24B484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185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21B624A-A789-6C4F-8456-C3365FF607B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185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84DF7531-78A5-1E45-A328-48100ACE95E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185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85E5A10D-57E1-6048-8D17-3E7C4546FA1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185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8B363177-ED44-E244-BF15-53FA1064ED3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185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E38BCC4E-BE39-4C40-B456-E4E378D437C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8DCFBC5C-9675-694C-97C6-2B0E92D52B2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CDE99766-4859-D043-B92B-217D2209270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24493E4D-57FC-5148-A581-4354C3D12B4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3156337A-808C-C34C-A371-5D7117F395A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B48B00B4-DB41-CC44-9D4D-B11CB93F5059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B1AE2746-07CB-D442-ACA2-424C26DF62E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25D42637-43D5-A941-B8DB-96D6571E1CB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A1D9DE9A-9925-5641-ADD9-5C2463C3A95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F0E687E4-BF52-B640-8E35-C8566CA5D1A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C81EBB9-C120-E749-8544-6CD215785F3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188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F5C10528-119E-714F-BFA6-91620CCDFA8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188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5418EDF5-2192-AD41-B43B-20A315D40D0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188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37EF2D74-7B30-154E-80A0-4A96220A237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188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6918555-9AFD-0549-9FD1-05ACBD03575B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188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77A8462-8F99-984D-BB41-678A8382C2C3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7B4F3B7-EFAD-4D4A-9EFE-D8E2B65782A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189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C9EB277-38AC-A849-839D-29A19EBB0B10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189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4C23969-0233-A046-BBDD-CEF19A68706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189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EBD8991C-284B-AC4D-9AD3-0D7F6EEDC0E4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189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AAA14C81-7A43-9F47-BA9E-EB014BE174CE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B1FF337-C56E-9A49-8927-4B69B6E985C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3DD5D14-BED5-1C44-8B3E-86A0607F8C1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EFF6376C-921A-0E4D-8A4C-0A86E713C804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8CD329F4-9476-7840-A437-4991AE7725CD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3C05FF6-0F88-3049-989E-3DF1E20C4447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117E304-042E-D048-A619-5CB0353507B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F27514EA-2214-4643-9DE7-9254A49078B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510F08A-B632-CF42-A5CC-B8A8475F6B3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EC22D4F0-435C-BC4C-82A6-29353B0B50EE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2B52BCE-8872-F147-866C-ECA612D4973B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143AB3A7-16D9-9F4B-95F1-929F5BBC279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30FE2FFA-021D-524F-B2DF-74B442766D3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CE02602F-8062-B14A-B50F-4E75F4CFDF8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AF6BB871-63AF-D248-8D7F-001EA7AE4AAC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AA829693-EB80-4541-BA9E-7B4DA930036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171925CC-A1B6-B046-9410-248AFE35B21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F708FF91-A7DB-6343-B494-63D466C758E8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AC3AD05C-25E4-7247-81D8-CD341EF82F4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4D5EAAB0-1661-0740-A43A-83701056718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E75BC09-B783-714C-95FA-117DF2F0DBA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834C608C-5B8B-DE43-B206-017031EF1B9B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68E927AB-3D65-4A4E-A1FE-65D62778194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FFAB23F3-4FBC-CE48-BFBB-F8432D73F651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8E11D864-02AA-B54C-AC86-D0922501C1FE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5C10E328-AFC4-6643-A163-926411AB2DAB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195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DBCC725-C067-764B-820D-58589780E342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195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96F80A0-F81B-F941-81C9-65249871FDA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195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F40691A2-31FF-EE47-B73D-757D4F4F00E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195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403204AD-6AD2-9045-B0BD-1BC191075F11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195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3DA45226-BF77-A544-9F2B-15B79649578F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4A381E38-998D-974B-9B29-0A9486BF2D7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599B8A3D-A8AF-844D-BD34-CF321004705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7EAF0CAF-6285-E340-BDC4-8D8E1150099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F63BBA34-9FDF-CC4C-A838-89B27FBE5618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1E995ACA-0766-AE4B-A424-F8605BBB2DB4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197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CF67B7AF-D0D6-C74B-B80A-099F4687A77F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197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9B1CC2E5-AC53-D247-84B8-BB7EC2853DC5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197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53C4BAE9-C053-CB4C-91DE-04B6A5D5285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197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B8C5CA3A-4C53-0F47-A914-E93ECE65E042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197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7335BC5C-31F1-0A40-AB6B-A326463C3726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198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BF855B1E-E8BC-2E42-A38B-4F3EB63396F6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198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BD615D2-3018-6C4C-BA9C-7E8D7DD4F8EC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198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45E54D83-ACC6-6B4B-902E-07EEB30B554E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198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548F0474-38EB-CC4A-B559-B44C31129D1C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198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9AC1F40D-6D77-B048-8F11-6E3DC9E3EE95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5ABF9BBE-FF14-9D40-9D31-F8751DD97099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60AE8FB3-9017-9346-8F87-C76F23A95B93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E673B83-18C2-9547-A43B-3FF6FFCB03FA}"/>
            </a:ext>
          </a:extLst>
        </xdr:cNvPr>
        <xdr:cNvSpPr txBox="1"/>
      </xdr:nvSpPr>
      <xdr:spPr>
        <a:xfrm>
          <a:off x="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7328C-3A82-1146-81C1-30817DCBD184}">
  <dimension ref="A1:F51"/>
  <sheetViews>
    <sheetView tabSelected="1" topLeftCell="B1" workbookViewId="0">
      <selection activeCell="D25" sqref="D25"/>
    </sheetView>
  </sheetViews>
  <sheetFormatPr defaultColWidth="11" defaultRowHeight="15.75"/>
  <cols>
    <col min="1" max="1" width="15.125" hidden="1" customWidth="1"/>
    <col min="2" max="2" width="5.125" style="1" bestFit="1" customWidth="1"/>
    <col min="3" max="3" width="38.625" style="5" customWidth="1"/>
    <col min="4" max="4" width="79.625" customWidth="1"/>
    <col min="5" max="5" width="5.125" bestFit="1" customWidth="1"/>
    <col min="6" max="6" width="24.375" style="6" customWidth="1"/>
  </cols>
  <sheetData>
    <row r="1" spans="1:6" ht="42.75" thickBot="1">
      <c r="A1" t="s">
        <v>0</v>
      </c>
      <c r="B1" s="1" t="s">
        <v>1</v>
      </c>
      <c r="C1" s="14" t="s">
        <v>53</v>
      </c>
      <c r="E1" s="15" t="s">
        <v>52</v>
      </c>
      <c r="F1" s="16"/>
    </row>
    <row r="2" spans="1:6">
      <c r="A2">
        <f t="shared" ref="A2:A51" ca="1" si="0">RAND()</f>
        <v>0.20150186061494113</v>
      </c>
      <c r="B2" s="2">
        <f ca="1">_xlfn.RANK.EQ(A2,A:A)</f>
        <v>41</v>
      </c>
      <c r="C2" s="7"/>
      <c r="E2" s="11" t="s">
        <v>2</v>
      </c>
      <c r="F2" s="8">
        <f ca="1">INDEX($C:$C,MATCH(1,$B:$B,0))</f>
        <v>0</v>
      </c>
    </row>
    <row r="3" spans="1:6">
      <c r="A3">
        <f t="shared" ca="1" si="0"/>
        <v>3.4048927109929461E-2</v>
      </c>
      <c r="B3" s="2">
        <f t="shared" ref="B3:B51" ca="1" si="1">_xlfn.RANK.EQ(A3,A:A)</f>
        <v>47</v>
      </c>
      <c r="C3" s="3"/>
      <c r="E3" s="12" t="s">
        <v>3</v>
      </c>
      <c r="F3" s="9">
        <f ca="1">INDEX($C:$C,MATCH(2,$B:$B,0))</f>
        <v>0</v>
      </c>
    </row>
    <row r="4" spans="1:6">
      <c r="A4">
        <f t="shared" ca="1" si="0"/>
        <v>7.3542173482253337E-2</v>
      </c>
      <c r="B4" s="2">
        <f t="shared" ca="1" si="1"/>
        <v>45</v>
      </c>
      <c r="C4" s="3"/>
      <c r="E4" s="12" t="s">
        <v>4</v>
      </c>
      <c r="F4" s="9">
        <f ca="1">INDEX($C:$C,MATCH(3,$B:$B,0))</f>
        <v>0</v>
      </c>
    </row>
    <row r="5" spans="1:6">
      <c r="A5">
        <f t="shared" ca="1" si="0"/>
        <v>0.21491682385330002</v>
      </c>
      <c r="B5" s="2">
        <f t="shared" ca="1" si="1"/>
        <v>40</v>
      </c>
      <c r="C5" s="3"/>
      <c r="E5" s="12" t="s">
        <v>5</v>
      </c>
      <c r="F5" s="9">
        <f ca="1">INDEX($C:$C,MATCH(4,$B:$B,0))</f>
        <v>0</v>
      </c>
    </row>
    <row r="6" spans="1:6">
      <c r="A6">
        <f t="shared" ca="1" si="0"/>
        <v>0.83871149573298709</v>
      </c>
      <c r="B6" s="2">
        <f t="shared" ca="1" si="1"/>
        <v>7</v>
      </c>
      <c r="C6" s="3"/>
      <c r="E6" s="12" t="s">
        <v>6</v>
      </c>
      <c r="F6" s="9">
        <f ca="1">INDEX($C:$C,MATCH(5,$B:$B,0))</f>
        <v>0</v>
      </c>
    </row>
    <row r="7" spans="1:6">
      <c r="A7">
        <f t="shared" ca="1" si="0"/>
        <v>0.42186758078183684</v>
      </c>
      <c r="B7" s="2">
        <f t="shared" ca="1" si="1"/>
        <v>30</v>
      </c>
      <c r="C7" s="3"/>
      <c r="E7" s="12" t="s">
        <v>7</v>
      </c>
      <c r="F7" s="9">
        <f ca="1">INDEX($C:$C,MATCH(6,$B:$B,0))</f>
        <v>0</v>
      </c>
    </row>
    <row r="8" spans="1:6">
      <c r="A8">
        <f t="shared" ca="1" si="0"/>
        <v>0.60018520414430576</v>
      </c>
      <c r="B8" s="2">
        <f t="shared" ca="1" si="1"/>
        <v>20</v>
      </c>
      <c r="C8" s="3"/>
      <c r="E8" s="12" t="s">
        <v>8</v>
      </c>
      <c r="F8" s="9">
        <f ca="1">INDEX($C:$C,MATCH(7,$B:$B,0))</f>
        <v>0</v>
      </c>
    </row>
    <row r="9" spans="1:6">
      <c r="A9">
        <f t="shared" ca="1" si="0"/>
        <v>2.4386049318661285E-2</v>
      </c>
      <c r="B9" s="2">
        <f t="shared" ca="1" si="1"/>
        <v>48</v>
      </c>
      <c r="C9" s="3"/>
      <c r="E9" s="12" t="s">
        <v>9</v>
      </c>
      <c r="F9" s="9">
        <f ca="1">INDEX($C:$C,MATCH(8,$B:$B,0))</f>
        <v>0</v>
      </c>
    </row>
    <row r="10" spans="1:6">
      <c r="A10">
        <f t="shared" ca="1" si="0"/>
        <v>0.72080790001464501</v>
      </c>
      <c r="B10" s="2">
        <f t="shared" ca="1" si="1"/>
        <v>12</v>
      </c>
      <c r="C10" s="3"/>
      <c r="E10" s="12" t="s">
        <v>10</v>
      </c>
      <c r="F10" s="9">
        <f ca="1">INDEX($C:$C,MATCH(9,$B:$B,0))</f>
        <v>0</v>
      </c>
    </row>
    <row r="11" spans="1:6">
      <c r="A11">
        <f t="shared" ca="1" si="0"/>
        <v>0.58736175140718683</v>
      </c>
      <c r="B11" s="2">
        <f t="shared" ca="1" si="1"/>
        <v>22</v>
      </c>
      <c r="C11" s="3"/>
      <c r="E11" s="12" t="s">
        <v>11</v>
      </c>
      <c r="F11" s="9">
        <f ca="1">INDEX($C:$C,MATCH(10,$B:$B,0))</f>
        <v>0</v>
      </c>
    </row>
    <row r="12" spans="1:6">
      <c r="A12">
        <f t="shared" ca="1" si="0"/>
        <v>0.50910793902067653</v>
      </c>
      <c r="B12" s="2">
        <f t="shared" ca="1" si="1"/>
        <v>26</v>
      </c>
      <c r="C12" s="3"/>
      <c r="E12" s="12" t="s">
        <v>12</v>
      </c>
      <c r="F12" s="9">
        <f ca="1">INDEX($C:$C,MATCH(11,$B:$B,0))</f>
        <v>0</v>
      </c>
    </row>
    <row r="13" spans="1:6">
      <c r="A13">
        <f t="shared" ca="1" si="0"/>
        <v>1.8155626467488917E-2</v>
      </c>
      <c r="B13" s="2">
        <f t="shared" ca="1" si="1"/>
        <v>49</v>
      </c>
      <c r="C13" s="3"/>
      <c r="E13" s="12" t="s">
        <v>13</v>
      </c>
      <c r="F13" s="9">
        <f ca="1">INDEX($C:$C,MATCH(12,$B:$B,0))</f>
        <v>0</v>
      </c>
    </row>
    <row r="14" spans="1:6">
      <c r="A14">
        <f t="shared" ca="1" si="0"/>
        <v>0.28083469744267531</v>
      </c>
      <c r="B14" s="2">
        <f t="shared" ca="1" si="1"/>
        <v>36</v>
      </c>
      <c r="C14" s="3"/>
      <c r="E14" s="12" t="s">
        <v>14</v>
      </c>
      <c r="F14" s="9">
        <f ca="1">INDEX($C:$C,MATCH(13,$B:$B,0))</f>
        <v>0</v>
      </c>
    </row>
    <row r="15" spans="1:6">
      <c r="A15">
        <f t="shared" ca="1" si="0"/>
        <v>0.71184339880291359</v>
      </c>
      <c r="B15" s="2">
        <f t="shared" ca="1" si="1"/>
        <v>13</v>
      </c>
      <c r="C15" s="3"/>
      <c r="E15" s="12" t="s">
        <v>15</v>
      </c>
      <c r="F15" s="9">
        <f ca="1">INDEX($C:$C,MATCH(14,$B:$B,0))</f>
        <v>0</v>
      </c>
    </row>
    <row r="16" spans="1:6">
      <c r="A16">
        <f t="shared" ca="1" si="0"/>
        <v>0.83966114667107172</v>
      </c>
      <c r="B16" s="2">
        <f t="shared" ca="1" si="1"/>
        <v>6</v>
      </c>
      <c r="C16" s="3"/>
      <c r="E16" s="12" t="s">
        <v>16</v>
      </c>
      <c r="F16" s="9">
        <f ca="1">INDEX($C:$C,MATCH(15,$B:$B,0))</f>
        <v>0</v>
      </c>
    </row>
    <row r="17" spans="1:6">
      <c r="A17">
        <f t="shared" ca="1" si="0"/>
        <v>0.6930992662974983</v>
      </c>
      <c r="B17" s="2">
        <f t="shared" ca="1" si="1"/>
        <v>14</v>
      </c>
      <c r="C17" s="3"/>
      <c r="E17" s="12" t="s">
        <v>17</v>
      </c>
      <c r="F17" s="9">
        <f ca="1">INDEX($C:$C,MATCH(16,$B:$B,0))</f>
        <v>0</v>
      </c>
    </row>
    <row r="18" spans="1:6">
      <c r="A18">
        <f t="shared" ca="1" si="0"/>
        <v>0.83473579974685841</v>
      </c>
      <c r="B18" s="2">
        <f t="shared" ca="1" si="1"/>
        <v>8</v>
      </c>
      <c r="C18" s="3"/>
      <c r="E18" s="12" t="s">
        <v>18</v>
      </c>
      <c r="F18" s="9">
        <f ca="1">INDEX($C:$C,MATCH(17,$B:$B,0))</f>
        <v>0</v>
      </c>
    </row>
    <row r="19" spans="1:6">
      <c r="A19">
        <f t="shared" ca="1" si="0"/>
        <v>0.33614843260137517</v>
      </c>
      <c r="B19" s="2">
        <f t="shared" ca="1" si="1"/>
        <v>32</v>
      </c>
      <c r="C19" s="3"/>
      <c r="E19" s="12" t="s">
        <v>19</v>
      </c>
      <c r="F19" s="9">
        <f ca="1">INDEX($C:$C,MATCH(18,$B:$B,0))</f>
        <v>0</v>
      </c>
    </row>
    <row r="20" spans="1:6">
      <c r="A20">
        <f t="shared" ca="1" si="0"/>
        <v>0.12789323458949298</v>
      </c>
      <c r="B20" s="2">
        <f t="shared" ca="1" si="1"/>
        <v>43</v>
      </c>
      <c r="C20" s="3"/>
      <c r="E20" s="12" t="s">
        <v>20</v>
      </c>
      <c r="F20" s="9">
        <f ca="1">INDEX($C:$C,MATCH(19,$B:$B,0))</f>
        <v>0</v>
      </c>
    </row>
    <row r="21" spans="1:6">
      <c r="A21">
        <f t="shared" ca="1" si="0"/>
        <v>0.3257772807761804</v>
      </c>
      <c r="B21" s="2">
        <f t="shared" ca="1" si="1"/>
        <v>33</v>
      </c>
      <c r="C21" s="3"/>
      <c r="E21" s="12" t="s">
        <v>21</v>
      </c>
      <c r="F21" s="9">
        <f ca="1">INDEX($C:$C,MATCH(20,$B:$B,0))</f>
        <v>0</v>
      </c>
    </row>
    <row r="22" spans="1:6">
      <c r="A22">
        <f t="shared" ca="1" si="0"/>
        <v>0.46787416100702273</v>
      </c>
      <c r="B22" s="2">
        <f t="shared" ca="1" si="1"/>
        <v>29</v>
      </c>
      <c r="C22" s="3"/>
      <c r="E22" s="12" t="s">
        <v>22</v>
      </c>
      <c r="F22" s="9">
        <f ca="1">INDEX($C:$C,MATCH(21,$B:$B,0))</f>
        <v>0</v>
      </c>
    </row>
    <row r="23" spans="1:6">
      <c r="A23">
        <f t="shared" ca="1" si="0"/>
        <v>0.99115131292197745</v>
      </c>
      <c r="B23" s="2">
        <f t="shared" ca="1" si="1"/>
        <v>1</v>
      </c>
      <c r="C23" s="3"/>
      <c r="E23" s="12" t="s">
        <v>23</v>
      </c>
      <c r="F23" s="9">
        <f ca="1">INDEX($C:$C,MATCH(22,$B:$B,0))</f>
        <v>0</v>
      </c>
    </row>
    <row r="24" spans="1:6">
      <c r="A24">
        <f t="shared" ca="1" si="0"/>
        <v>0.93626354638214548</v>
      </c>
      <c r="B24" s="2">
        <f t="shared" ca="1" si="1"/>
        <v>3</v>
      </c>
      <c r="C24" s="3"/>
      <c r="E24" s="12" t="s">
        <v>24</v>
      </c>
      <c r="F24" s="9">
        <f ca="1">INDEX($C:$C,MATCH(23,$B:$B,0))</f>
        <v>0</v>
      </c>
    </row>
    <row r="25" spans="1:6">
      <c r="A25">
        <f t="shared" ca="1" si="0"/>
        <v>7.8875316379189764E-2</v>
      </c>
      <c r="B25" s="2">
        <f t="shared" ca="1" si="1"/>
        <v>44</v>
      </c>
      <c r="C25" s="3"/>
      <c r="E25" s="12" t="s">
        <v>25</v>
      </c>
      <c r="F25" s="9">
        <f ca="1">INDEX($C:$C,MATCH(24,$B:$B,0))</f>
        <v>0</v>
      </c>
    </row>
    <row r="26" spans="1:6">
      <c r="A26">
        <f t="shared" ca="1" si="0"/>
        <v>1.6072259576709214E-2</v>
      </c>
      <c r="B26" s="2">
        <f t="shared" ca="1" si="1"/>
        <v>50</v>
      </c>
      <c r="C26" s="3"/>
      <c r="E26" s="12" t="s">
        <v>26</v>
      </c>
      <c r="F26" s="9">
        <f ca="1">INDEX($C:$C,MATCH(25,$B:$B,0))</f>
        <v>0</v>
      </c>
    </row>
    <row r="27" spans="1:6">
      <c r="A27">
        <f t="shared" ca="1" si="0"/>
        <v>0.67305709618802601</v>
      </c>
      <c r="B27" s="2">
        <f t="shared" ca="1" si="1"/>
        <v>15</v>
      </c>
      <c r="C27" s="3"/>
      <c r="E27" s="12" t="s">
        <v>27</v>
      </c>
      <c r="F27" s="9">
        <f ca="1">INDEX($C:$C,MATCH(26,$B:$B,0))</f>
        <v>0</v>
      </c>
    </row>
    <row r="28" spans="1:6">
      <c r="A28">
        <f t="shared" ca="1" si="0"/>
        <v>0.34372637779626947</v>
      </c>
      <c r="B28" s="2">
        <f t="shared" ca="1" si="1"/>
        <v>31</v>
      </c>
      <c r="C28" s="3"/>
      <c r="E28" s="12" t="s">
        <v>28</v>
      </c>
      <c r="F28" s="9">
        <f ca="1">INDEX($C:$C,MATCH(27,$B:$B,0))</f>
        <v>0</v>
      </c>
    </row>
    <row r="29" spans="1:6">
      <c r="A29">
        <f t="shared" ca="1" si="0"/>
        <v>0.9171768737731768</v>
      </c>
      <c r="B29" s="2">
        <f t="shared" ca="1" si="1"/>
        <v>4</v>
      </c>
      <c r="C29" s="3"/>
      <c r="E29" s="12" t="s">
        <v>29</v>
      </c>
      <c r="F29" s="9">
        <f ca="1">INDEX($C:$C,MATCH(28,$B:$B,0))</f>
        <v>0</v>
      </c>
    </row>
    <row r="30" spans="1:6">
      <c r="A30">
        <f t="shared" ca="1" si="0"/>
        <v>0.28468924454135891</v>
      </c>
      <c r="B30" s="2">
        <f t="shared" ca="1" si="1"/>
        <v>35</v>
      </c>
      <c r="C30" s="3"/>
      <c r="E30" s="12" t="s">
        <v>30</v>
      </c>
      <c r="F30" s="9">
        <f ca="1">INDEX($C:$C,MATCH(29,$B:$B,0))</f>
        <v>0</v>
      </c>
    </row>
    <row r="31" spans="1:6">
      <c r="A31">
        <f t="shared" ca="1" si="0"/>
        <v>0.65642653014717567</v>
      </c>
      <c r="B31" s="2">
        <f t="shared" ca="1" si="1"/>
        <v>18</v>
      </c>
      <c r="C31" s="3"/>
      <c r="E31" s="12" t="s">
        <v>31</v>
      </c>
      <c r="F31" s="9">
        <f ca="1">INDEX($C:$C,MATCH(30,$B:$B,0))</f>
        <v>0</v>
      </c>
    </row>
    <row r="32" spans="1:6">
      <c r="A32">
        <f t="shared" ca="1" si="0"/>
        <v>0.77419478668713615</v>
      </c>
      <c r="B32" s="2">
        <f t="shared" ca="1" si="1"/>
        <v>10</v>
      </c>
      <c r="C32" s="3"/>
      <c r="E32" s="12" t="s">
        <v>32</v>
      </c>
      <c r="F32" s="9">
        <f ca="1">INDEX($C:$C,MATCH(31,$B:$B,0))</f>
        <v>0</v>
      </c>
    </row>
    <row r="33" spans="1:6">
      <c r="A33">
        <f t="shared" ca="1" si="0"/>
        <v>0.31568777247194968</v>
      </c>
      <c r="B33" s="2">
        <f t="shared" ca="1" si="1"/>
        <v>34</v>
      </c>
      <c r="C33" s="3"/>
      <c r="E33" s="12" t="s">
        <v>33</v>
      </c>
      <c r="F33" s="9">
        <f ca="1">INDEX($C:$C,MATCH(32,$B:$B,0))</f>
        <v>0</v>
      </c>
    </row>
    <row r="34" spans="1:6">
      <c r="A34">
        <f t="shared" ca="1" si="0"/>
        <v>0.54053683896034188</v>
      </c>
      <c r="B34" s="2">
        <f t="shared" ca="1" si="1"/>
        <v>25</v>
      </c>
      <c r="C34" s="3"/>
      <c r="E34" s="12" t="s">
        <v>34</v>
      </c>
      <c r="F34" s="9">
        <f ca="1">INDEX($C:$C,MATCH(33,$B:$B,0))</f>
        <v>0</v>
      </c>
    </row>
    <row r="35" spans="1:6">
      <c r="A35">
        <f t="shared" ca="1" si="0"/>
        <v>0.5797921566723101</v>
      </c>
      <c r="B35" s="2">
        <f t="shared" ca="1" si="1"/>
        <v>23</v>
      </c>
      <c r="C35" s="3"/>
      <c r="E35" s="12" t="s">
        <v>35</v>
      </c>
      <c r="F35" s="9">
        <f ca="1">INDEX($C:$C,MATCH(34,$B:$B,0))</f>
        <v>0</v>
      </c>
    </row>
    <row r="36" spans="1:6">
      <c r="A36">
        <f t="shared" ca="1" si="0"/>
        <v>0.8608510356340503</v>
      </c>
      <c r="B36" s="2">
        <f t="shared" ca="1" si="1"/>
        <v>5</v>
      </c>
      <c r="C36" s="3"/>
      <c r="E36" s="12" t="s">
        <v>36</v>
      </c>
      <c r="F36" s="9">
        <f ca="1">INDEX($C:$C,MATCH(35,$B:$B,0))</f>
        <v>0</v>
      </c>
    </row>
    <row r="37" spans="1:6">
      <c r="A37">
        <f t="shared" ca="1" si="0"/>
        <v>0.24635002680468754</v>
      </c>
      <c r="B37" s="2">
        <f t="shared" ca="1" si="1"/>
        <v>37</v>
      </c>
      <c r="C37" s="3"/>
      <c r="E37" s="12" t="s">
        <v>37</v>
      </c>
      <c r="F37" s="9">
        <f ca="1">INDEX($C:$C,MATCH(36,$B:$B,0))</f>
        <v>0</v>
      </c>
    </row>
    <row r="38" spans="1:6">
      <c r="A38">
        <f t="shared" ca="1" si="0"/>
        <v>0.63853565067195028</v>
      </c>
      <c r="B38" s="2">
        <f t="shared" ca="1" si="1"/>
        <v>19</v>
      </c>
      <c r="C38" s="3"/>
      <c r="E38" s="12" t="s">
        <v>38</v>
      </c>
      <c r="F38" s="9">
        <f ca="1">INDEX($C:$C,MATCH(37,$B:$B,0))</f>
        <v>0</v>
      </c>
    </row>
    <row r="39" spans="1:6">
      <c r="A39">
        <f t="shared" ca="1" si="0"/>
        <v>0.23723360270948646</v>
      </c>
      <c r="B39" s="2">
        <f t="shared" ca="1" si="1"/>
        <v>38</v>
      </c>
      <c r="C39" s="3"/>
      <c r="E39" s="12" t="s">
        <v>39</v>
      </c>
      <c r="F39" s="9">
        <f ca="1">INDEX($C:$C,MATCH(38,$B:$B,0))</f>
        <v>0</v>
      </c>
    </row>
    <row r="40" spans="1:6">
      <c r="A40">
        <f t="shared" ca="1" si="0"/>
        <v>0.23062310129782881</v>
      </c>
      <c r="B40" s="2">
        <f t="shared" ca="1" si="1"/>
        <v>39</v>
      </c>
      <c r="C40" s="3"/>
      <c r="E40" s="12" t="s">
        <v>40</v>
      </c>
      <c r="F40" s="9">
        <f ca="1">INDEX($C:$C,MATCH(39,$B:$B,0))</f>
        <v>0</v>
      </c>
    </row>
    <row r="41" spans="1:6">
      <c r="A41">
        <f t="shared" ca="1" si="0"/>
        <v>0.58936694322895644</v>
      </c>
      <c r="B41" s="2">
        <f t="shared" ca="1" si="1"/>
        <v>21</v>
      </c>
      <c r="C41" s="3"/>
      <c r="E41" s="12" t="s">
        <v>41</v>
      </c>
      <c r="F41" s="9">
        <f ca="1">INDEX($C:$C,MATCH(40,$B:$B,0))</f>
        <v>0</v>
      </c>
    </row>
    <row r="42" spans="1:6">
      <c r="A42">
        <f t="shared" ca="1" si="0"/>
        <v>0.94905865200727735</v>
      </c>
      <c r="B42" s="2">
        <f t="shared" ca="1" si="1"/>
        <v>2</v>
      </c>
      <c r="C42" s="3"/>
      <c r="E42" s="12" t="s">
        <v>42</v>
      </c>
      <c r="F42" s="9">
        <f ca="1">INDEX($C:$C,MATCH(41,$B:$B,0))</f>
        <v>0</v>
      </c>
    </row>
    <row r="43" spans="1:6">
      <c r="A43">
        <f t="shared" ca="1" si="0"/>
        <v>0.57518662627473793</v>
      </c>
      <c r="B43" s="2">
        <f t="shared" ca="1" si="1"/>
        <v>24</v>
      </c>
      <c r="C43" s="3"/>
      <c r="E43" s="12" t="s">
        <v>43</v>
      </c>
      <c r="F43" s="9">
        <f ca="1">INDEX($C:$C,MATCH(42,$B:$B,0))</f>
        <v>0</v>
      </c>
    </row>
    <row r="44" spans="1:6">
      <c r="A44">
        <f t="shared" ca="1" si="0"/>
        <v>0.81033589459979449</v>
      </c>
      <c r="B44" s="2">
        <f t="shared" ca="1" si="1"/>
        <v>9</v>
      </c>
      <c r="C44" s="3"/>
      <c r="E44" s="12" t="s">
        <v>44</v>
      </c>
      <c r="F44" s="9">
        <f ca="1">INDEX($C:$C,MATCH(43,$B:$B,0))</f>
        <v>0</v>
      </c>
    </row>
    <row r="45" spans="1:6">
      <c r="A45">
        <f t="shared" ca="1" si="0"/>
        <v>4.8093109999295613E-2</v>
      </c>
      <c r="B45" s="2">
        <f t="shared" ca="1" si="1"/>
        <v>46</v>
      </c>
      <c r="C45" s="3"/>
      <c r="E45" s="12" t="s">
        <v>45</v>
      </c>
      <c r="F45" s="9">
        <f ca="1">INDEX($C:$C,MATCH(44,$B:$B,0))</f>
        <v>0</v>
      </c>
    </row>
    <row r="46" spans="1:6">
      <c r="A46">
        <f t="shared" ca="1" si="0"/>
        <v>0.47083854781499102</v>
      </c>
      <c r="B46" s="2">
        <f t="shared" ca="1" si="1"/>
        <v>28</v>
      </c>
      <c r="C46" s="3"/>
      <c r="E46" s="12" t="s">
        <v>46</v>
      </c>
      <c r="F46" s="9">
        <f ca="1">INDEX($C:$C,MATCH(45,$B:$B,0))</f>
        <v>0</v>
      </c>
    </row>
    <row r="47" spans="1:6">
      <c r="A47">
        <f t="shared" ca="1" si="0"/>
        <v>0.65784738585130664</v>
      </c>
      <c r="B47" s="2">
        <f t="shared" ca="1" si="1"/>
        <v>17</v>
      </c>
      <c r="C47" s="3"/>
      <c r="E47" s="12" t="s">
        <v>47</v>
      </c>
      <c r="F47" s="9">
        <f ca="1">INDEX($C:$C,MATCH(46,$B:$B,0))</f>
        <v>0</v>
      </c>
    </row>
    <row r="48" spans="1:6">
      <c r="A48">
        <f t="shared" ca="1" si="0"/>
        <v>0.48504704188648418</v>
      </c>
      <c r="B48" s="2">
        <f t="shared" ca="1" si="1"/>
        <v>27</v>
      </c>
      <c r="C48" s="3"/>
      <c r="E48" s="12" t="s">
        <v>48</v>
      </c>
      <c r="F48" s="9">
        <f ca="1">INDEX($C:$C,MATCH(47,$B:$B,0))</f>
        <v>0</v>
      </c>
    </row>
    <row r="49" spans="1:6">
      <c r="A49">
        <f t="shared" ca="1" si="0"/>
        <v>0.13023029048515322</v>
      </c>
      <c r="B49" s="2">
        <f t="shared" ca="1" si="1"/>
        <v>42</v>
      </c>
      <c r="C49" s="3"/>
      <c r="E49" s="12" t="s">
        <v>49</v>
      </c>
      <c r="F49" s="9">
        <f ca="1">INDEX($C:$C,MATCH(48,$B:$B,0))</f>
        <v>0</v>
      </c>
    </row>
    <row r="50" spans="1:6">
      <c r="A50">
        <f t="shared" ca="1" si="0"/>
        <v>0.75283737169010656</v>
      </c>
      <c r="B50" s="2">
        <f t="shared" ca="1" si="1"/>
        <v>11</v>
      </c>
      <c r="C50" s="3"/>
      <c r="E50" s="12" t="s">
        <v>50</v>
      </c>
      <c r="F50" s="9">
        <f ca="1">INDEX($C:$C,MATCH(49,$B:$B,0))</f>
        <v>0</v>
      </c>
    </row>
    <row r="51" spans="1:6" ht="16.5" thickBot="1">
      <c r="A51">
        <f t="shared" ca="1" si="0"/>
        <v>0.65832099521293408</v>
      </c>
      <c r="B51" s="2">
        <f t="shared" ca="1" si="1"/>
        <v>16</v>
      </c>
      <c r="C51" s="4"/>
      <c r="E51" s="13" t="s">
        <v>51</v>
      </c>
      <c r="F51" s="10">
        <f ca="1">INDEX($C:$C,MATCH(50,$B:$B,0))</f>
        <v>0</v>
      </c>
    </row>
  </sheetData>
  <mergeCells count="1"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Triage Randomization Rank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Webster</dc:creator>
  <cp:lastModifiedBy>Marissa Cummings</cp:lastModifiedBy>
  <dcterms:created xsi:type="dcterms:W3CDTF">2021-01-19T03:39:53Z</dcterms:created>
  <dcterms:modified xsi:type="dcterms:W3CDTF">2021-10-13T19:22:16Z</dcterms:modified>
</cp:coreProperties>
</file>